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540"/>
  </bookViews>
  <sheets>
    <sheet name="依据实发算应发（自动计税）" sheetId="2" r:id="rId1"/>
    <sheet name="依据应发算实发（自动计税）" sheetId="1" r:id="rId2"/>
  </sheets>
  <calcPr calcId="125725"/>
</workbook>
</file>

<file path=xl/calcChain.xml><?xml version="1.0" encoding="utf-8"?>
<calcChain xmlns="http://schemas.openxmlformats.org/spreadsheetml/2006/main">
  <c r="H15" i="1"/>
  <c r="G15"/>
  <c r="C15"/>
  <c r="M14"/>
  <c r="L14"/>
  <c r="H14"/>
  <c r="M13"/>
  <c r="L13"/>
  <c r="K13"/>
  <c r="J13"/>
  <c r="I13"/>
  <c r="M12"/>
  <c r="L12"/>
  <c r="K12"/>
  <c r="J12"/>
  <c r="I12"/>
  <c r="M11"/>
  <c r="L11"/>
  <c r="K11"/>
  <c r="J11"/>
  <c r="I11"/>
  <c r="M10"/>
  <c r="L10"/>
  <c r="K10"/>
  <c r="J10"/>
  <c r="I10"/>
  <c r="M9"/>
  <c r="L9"/>
  <c r="K9"/>
  <c r="J9"/>
  <c r="I9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4"/>
  <c r="L4"/>
  <c r="K4"/>
  <c r="J4"/>
  <c r="I4"/>
  <c r="H15" i="2"/>
  <c r="G15"/>
  <c r="C15"/>
  <c r="M14"/>
  <c r="L14"/>
  <c r="H14"/>
  <c r="L13"/>
  <c r="K13"/>
  <c r="J13"/>
  <c r="I13"/>
  <c r="H13"/>
  <c r="L12"/>
  <c r="K12"/>
  <c r="J12"/>
  <c r="I12"/>
  <c r="H12"/>
  <c r="L11"/>
  <c r="K11"/>
  <c r="J11"/>
  <c r="I11"/>
  <c r="H11"/>
  <c r="L10"/>
  <c r="K10"/>
  <c r="J10"/>
  <c r="I10"/>
  <c r="H10"/>
  <c r="L9"/>
  <c r="K9"/>
  <c r="J9"/>
  <c r="I9"/>
  <c r="H9"/>
  <c r="L8"/>
  <c r="K8"/>
  <c r="J8"/>
  <c r="I8"/>
  <c r="H8"/>
  <c r="L7"/>
  <c r="K7"/>
  <c r="J7"/>
  <c r="I7"/>
  <c r="H7"/>
  <c r="L6"/>
  <c r="K6"/>
  <c r="J6"/>
  <c r="I6"/>
  <c r="H6"/>
  <c r="L5"/>
  <c r="K5"/>
  <c r="J5"/>
  <c r="I5"/>
  <c r="H5"/>
  <c r="L4"/>
  <c r="K4"/>
  <c r="J4"/>
  <c r="I4"/>
  <c r="H4"/>
</calcChain>
</file>

<file path=xl/sharedStrings.xml><?xml version="1.0" encoding="utf-8"?>
<sst xmlns="http://schemas.openxmlformats.org/spreadsheetml/2006/main" count="56" uniqueCount="28">
  <si>
    <t>安徽医科大学学生（        ）费用发放及个人所得税代扣表</t>
  </si>
  <si>
    <t xml:space="preserve">部门（单位）：  </t>
  </si>
  <si>
    <t>日期:20  年     月    日</t>
  </si>
  <si>
    <t>序号</t>
  </si>
  <si>
    <t>学号</t>
  </si>
  <si>
    <t>身份证号码</t>
  </si>
  <si>
    <t>姓名</t>
  </si>
  <si>
    <t>银行卡号</t>
  </si>
  <si>
    <t>开户行
（  银行  市  支行）</t>
  </si>
  <si>
    <t>手机号码</t>
  </si>
  <si>
    <t>应发金额
(含税收入)</t>
  </si>
  <si>
    <t>应纳税
所得额</t>
  </si>
  <si>
    <t>适应
税率</t>
  </si>
  <si>
    <t>速算
扣除数</t>
  </si>
  <si>
    <t>代扣代缴
个税</t>
  </si>
  <si>
    <t>实发金额
(不含税收入)</t>
  </si>
  <si>
    <t>合　计（   ）人</t>
  </si>
  <si>
    <t>————</t>
  </si>
  <si>
    <t>——</t>
  </si>
  <si>
    <t>———</t>
  </si>
  <si>
    <t>应发金额合计：</t>
  </si>
  <si>
    <t xml:space="preserve">实发金额合计：  </t>
  </si>
  <si>
    <t>说明</t>
  </si>
  <si>
    <t>审批人签名</t>
  </si>
  <si>
    <t>经办人签名及联系电话</t>
  </si>
  <si>
    <t>经费项目名称:</t>
    <phoneticPr fontId="16" type="noConversion"/>
  </si>
  <si>
    <t>经费项目编号：</t>
    <phoneticPr fontId="16" type="noConversion"/>
  </si>
  <si>
    <t>1.根据税法要求，无论向个人支付所得是否超过800元，都应办理扣缴申报，请正确填写发放对象的姓名、身份证号和手机号等个人信息；
2.审批和报账金额以应发金额（含税收入）合计数为准。</t>
    <phoneticPr fontId="1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</si>
</sst>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7" formatCode="_-* #,##0.00_-;\-* #,##0.00_-;_-* &quot;-&quot;??_-;_-@_-"/>
  </numFmts>
  <fonts count="1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43" fontId="4" fillId="0" borderId="1" xfId="6" applyNumberFormat="1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7" fontId="12" fillId="0" borderId="1" xfId="0" applyNumberFormat="1" applyFont="1" applyFill="1" applyBorder="1" applyAlignment="1" applyProtection="1">
      <alignment horizontal="center" vertical="center" shrinkToFit="1"/>
    </xf>
    <xf numFmtId="177" fontId="12" fillId="2" borderId="1" xfId="0" applyNumberFormat="1" applyFont="1" applyFill="1" applyBorder="1" applyAlignment="1" applyProtection="1">
      <alignment horizontal="center" vertical="center" shrinkToFit="1"/>
    </xf>
    <xf numFmtId="177" fontId="12" fillId="2" borderId="1" xfId="0" applyNumberFormat="1" applyFont="1" applyFill="1" applyBorder="1" applyAlignment="1" applyProtection="1">
      <alignment horizontal="center" vertical="center" wrapText="1"/>
    </xf>
    <xf numFmtId="43" fontId="11" fillId="0" borderId="1" xfId="0" applyNumberFormat="1" applyFont="1" applyFill="1" applyBorder="1" applyAlignment="1" applyProtection="1">
      <alignment horizontal="center" vertical="center" wrapText="1"/>
    </xf>
    <xf numFmtId="43" fontId="11" fillId="2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43" fontId="12" fillId="2" borderId="1" xfId="0" applyNumberFormat="1" applyFont="1" applyFill="1" applyBorder="1" applyAlignment="1" applyProtection="1">
      <alignment horizontal="center" vertical="center" wrapText="1"/>
    </xf>
    <xf numFmtId="43" fontId="12" fillId="2" borderId="1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</cellXfs>
  <cellStyles count="7">
    <cellStyle name="常规" xfId="0" builtinId="0"/>
    <cellStyle name="常规 2" xfId="3"/>
    <cellStyle name="常规 2 2" xfId="2"/>
    <cellStyle name="常规 3" xfId="4"/>
    <cellStyle name="常规 3 2" xfId="1"/>
    <cellStyle name="常规 4" xfId="5"/>
    <cellStyle name="常规 5" xfId="6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C15" sqref="C15:E15"/>
    </sheetView>
  </sheetViews>
  <sheetFormatPr defaultColWidth="9" defaultRowHeight="24.95" customHeight="1"/>
  <cols>
    <col min="1" max="1" width="5.875" customWidth="1"/>
    <col min="2" max="2" width="11.625" style="6" customWidth="1"/>
    <col min="3" max="3" width="20.875" customWidth="1"/>
    <col min="4" max="4" width="11.75" customWidth="1"/>
    <col min="5" max="5" width="23.125" customWidth="1"/>
    <col min="6" max="6" width="23.5" customWidth="1"/>
    <col min="7" max="7" width="15.375" style="6" customWidth="1"/>
    <col min="8" max="8" width="11.25" customWidth="1"/>
    <col min="9" max="9" width="8" hidden="1" customWidth="1"/>
    <col min="10" max="10" width="6.375" hidden="1" customWidth="1"/>
    <col min="11" max="11" width="6.625" hidden="1" customWidth="1"/>
    <col min="12" max="12" width="11.25" customWidth="1"/>
    <col min="13" max="13" width="12.5" customWidth="1"/>
    <col min="14" max="14" width="12.625"/>
  </cols>
  <sheetData>
    <row r="1" spans="1:14" ht="41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</row>
    <row r="2" spans="1:14" s="1" customFormat="1" ht="36" customHeight="1">
      <c r="A2" s="38" t="s">
        <v>1</v>
      </c>
      <c r="B2" s="38"/>
      <c r="C2" s="38"/>
      <c r="D2" s="38" t="s">
        <v>25</v>
      </c>
      <c r="E2" s="38"/>
      <c r="F2" s="38" t="s">
        <v>26</v>
      </c>
      <c r="G2" s="38"/>
      <c r="H2" s="39" t="s">
        <v>2</v>
      </c>
      <c r="I2" s="39"/>
      <c r="J2" s="39"/>
      <c r="K2" s="39"/>
      <c r="L2" s="39"/>
      <c r="M2" s="39"/>
    </row>
    <row r="3" spans="1:14" s="1" customFormat="1" ht="41.1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10" t="s">
        <v>9</v>
      </c>
      <c r="H3" s="11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11" t="s">
        <v>15</v>
      </c>
    </row>
    <row r="4" spans="1:14" s="2" customFormat="1" ht="30" customHeight="1">
      <c r="A4" s="12">
        <v>1</v>
      </c>
      <c r="B4" s="13"/>
      <c r="C4" s="13"/>
      <c r="D4" s="14"/>
      <c r="E4" s="13"/>
      <c r="F4" s="15"/>
      <c r="G4" s="16"/>
      <c r="H4" s="35">
        <f t="shared" ref="H4:H13" si="0">L4+M4</f>
        <v>0</v>
      </c>
      <c r="I4" s="36">
        <f t="shared" ref="I4:I13" si="1">IF(M4&lt;=800,0,IF(M4&lt;=3360,(M4-800)/0.8,IF(M4&gt;3360,(M4-K4)*(1-20%)/(1-J4*(1-20%)))))</f>
        <v>0</v>
      </c>
      <c r="J4" s="36">
        <f>IF(M4&lt;=800,0,IF(M4&lt;=21000,"20%",IF(M4&lt;=49500,"30%","40%")))</f>
        <v>0</v>
      </c>
      <c r="K4" s="36">
        <f t="shared" ref="K4:K13" si="2">IF(M4&lt;=21000,0,IF(M4&lt;=49500,2000,7000))</f>
        <v>0</v>
      </c>
      <c r="L4" s="35">
        <f t="shared" ref="L4:L13" si="3">I4*J4-K4</f>
        <v>0</v>
      </c>
      <c r="M4" s="20"/>
    </row>
    <row r="5" spans="1:14" s="2" customFormat="1" ht="30" customHeight="1">
      <c r="A5" s="12">
        <v>2</v>
      </c>
      <c r="B5" s="13"/>
      <c r="C5" s="13"/>
      <c r="D5" s="14"/>
      <c r="E5" s="13"/>
      <c r="F5" s="15"/>
      <c r="G5" s="16"/>
      <c r="H5" s="35">
        <f t="shared" si="0"/>
        <v>0</v>
      </c>
      <c r="I5" s="36">
        <f t="shared" si="1"/>
        <v>0</v>
      </c>
      <c r="J5" s="36">
        <f>IF(M5&lt;=800,0,IF(M5&lt;=21000,"20%",IF(M5&lt;=49500,"30%","40%")))</f>
        <v>0</v>
      </c>
      <c r="K5" s="36">
        <f t="shared" si="2"/>
        <v>0</v>
      </c>
      <c r="L5" s="35">
        <f t="shared" si="3"/>
        <v>0</v>
      </c>
      <c r="M5" s="20"/>
    </row>
    <row r="6" spans="1:14" s="2" customFormat="1" ht="30" customHeight="1">
      <c r="A6" s="12">
        <v>3</v>
      </c>
      <c r="B6" s="13"/>
      <c r="C6" s="13"/>
      <c r="D6" s="14"/>
      <c r="E6" s="14"/>
      <c r="F6" s="15"/>
      <c r="G6" s="16"/>
      <c r="H6" s="35">
        <f t="shared" si="0"/>
        <v>0</v>
      </c>
      <c r="I6" s="36">
        <f t="shared" si="1"/>
        <v>0</v>
      </c>
      <c r="J6" s="36">
        <f t="shared" ref="J6:J13" si="4">IF(M6=0,0,IF(M6&lt;=21000,"20%",IF(M6&lt;=49500,"30%","40%")))</f>
        <v>0</v>
      </c>
      <c r="K6" s="36">
        <f t="shared" si="2"/>
        <v>0</v>
      </c>
      <c r="L6" s="35">
        <f t="shared" si="3"/>
        <v>0</v>
      </c>
      <c r="M6" s="20"/>
    </row>
    <row r="7" spans="1:14" s="2" customFormat="1" ht="30" customHeight="1">
      <c r="A7" s="12">
        <v>4</v>
      </c>
      <c r="B7" s="13"/>
      <c r="C7" s="13"/>
      <c r="D7" s="14"/>
      <c r="E7" s="13"/>
      <c r="F7" s="15"/>
      <c r="G7" s="16"/>
      <c r="H7" s="35">
        <f t="shared" si="0"/>
        <v>0</v>
      </c>
      <c r="I7" s="36">
        <f t="shared" si="1"/>
        <v>0</v>
      </c>
      <c r="J7" s="36">
        <f t="shared" si="4"/>
        <v>0</v>
      </c>
      <c r="K7" s="36">
        <f t="shared" si="2"/>
        <v>0</v>
      </c>
      <c r="L7" s="35">
        <f t="shared" si="3"/>
        <v>0</v>
      </c>
      <c r="M7" s="20"/>
    </row>
    <row r="8" spans="1:14" s="2" customFormat="1" ht="30" customHeight="1">
      <c r="A8" s="12">
        <v>5</v>
      </c>
      <c r="B8" s="16"/>
      <c r="C8" s="16"/>
      <c r="D8" s="18"/>
      <c r="E8" s="16"/>
      <c r="F8" s="15"/>
      <c r="G8" s="16"/>
      <c r="H8" s="35">
        <f t="shared" si="0"/>
        <v>0</v>
      </c>
      <c r="I8" s="36">
        <f t="shared" si="1"/>
        <v>0</v>
      </c>
      <c r="J8" s="36">
        <f t="shared" si="4"/>
        <v>0</v>
      </c>
      <c r="K8" s="36">
        <f t="shared" si="2"/>
        <v>0</v>
      </c>
      <c r="L8" s="35">
        <f t="shared" si="3"/>
        <v>0</v>
      </c>
      <c r="M8" s="20"/>
    </row>
    <row r="9" spans="1:14" s="2" customFormat="1" ht="30" customHeight="1">
      <c r="A9" s="12">
        <v>6</v>
      </c>
      <c r="B9" s="16"/>
      <c r="C9" s="18"/>
      <c r="D9" s="18"/>
      <c r="E9" s="18"/>
      <c r="F9" s="15"/>
      <c r="G9" s="16"/>
      <c r="H9" s="35">
        <f t="shared" si="0"/>
        <v>0</v>
      </c>
      <c r="I9" s="36">
        <f t="shared" si="1"/>
        <v>0</v>
      </c>
      <c r="J9" s="36">
        <f t="shared" si="4"/>
        <v>0</v>
      </c>
      <c r="K9" s="36">
        <f t="shared" si="2"/>
        <v>0</v>
      </c>
      <c r="L9" s="35">
        <f t="shared" si="3"/>
        <v>0</v>
      </c>
      <c r="M9" s="20"/>
    </row>
    <row r="10" spans="1:14" s="2" customFormat="1" ht="30" customHeight="1">
      <c r="A10" s="12">
        <v>7</v>
      </c>
      <c r="B10" s="13"/>
      <c r="C10" s="13"/>
      <c r="D10" s="14"/>
      <c r="E10" s="13"/>
      <c r="F10" s="19"/>
      <c r="G10" s="13"/>
      <c r="H10" s="35">
        <f t="shared" si="0"/>
        <v>0</v>
      </c>
      <c r="I10" s="36">
        <f t="shared" si="1"/>
        <v>0</v>
      </c>
      <c r="J10" s="36">
        <f t="shared" si="4"/>
        <v>0</v>
      </c>
      <c r="K10" s="36">
        <f t="shared" si="2"/>
        <v>0</v>
      </c>
      <c r="L10" s="35">
        <f t="shared" si="3"/>
        <v>0</v>
      </c>
      <c r="M10" s="20"/>
    </row>
    <row r="11" spans="1:14" s="2" customFormat="1" ht="30" customHeight="1">
      <c r="A11" s="12">
        <v>8</v>
      </c>
      <c r="B11" s="13"/>
      <c r="C11" s="13"/>
      <c r="D11" s="14"/>
      <c r="E11" s="13"/>
      <c r="F11" s="15"/>
      <c r="G11" s="13"/>
      <c r="H11" s="35">
        <f t="shared" si="0"/>
        <v>0</v>
      </c>
      <c r="I11" s="36">
        <f t="shared" si="1"/>
        <v>0</v>
      </c>
      <c r="J11" s="36">
        <f t="shared" si="4"/>
        <v>0</v>
      </c>
      <c r="K11" s="36">
        <f t="shared" si="2"/>
        <v>0</v>
      </c>
      <c r="L11" s="35">
        <f t="shared" si="3"/>
        <v>0</v>
      </c>
      <c r="M11" s="20"/>
    </row>
    <row r="12" spans="1:14" s="2" customFormat="1" ht="30" customHeight="1">
      <c r="A12" s="12">
        <v>9</v>
      </c>
      <c r="B12" s="13"/>
      <c r="C12" s="13"/>
      <c r="D12" s="14"/>
      <c r="E12" s="13"/>
      <c r="F12" s="15"/>
      <c r="G12" s="13"/>
      <c r="H12" s="35">
        <f t="shared" si="0"/>
        <v>0</v>
      </c>
      <c r="I12" s="36">
        <f t="shared" si="1"/>
        <v>0</v>
      </c>
      <c r="J12" s="36">
        <f t="shared" si="4"/>
        <v>0</v>
      </c>
      <c r="K12" s="36">
        <f t="shared" si="2"/>
        <v>0</v>
      </c>
      <c r="L12" s="35">
        <f t="shared" si="3"/>
        <v>0</v>
      </c>
      <c r="M12" s="20"/>
    </row>
    <row r="13" spans="1:14" s="2" customFormat="1" ht="30" customHeight="1">
      <c r="A13" s="12">
        <v>10</v>
      </c>
      <c r="B13" s="13"/>
      <c r="C13" s="13"/>
      <c r="D13" s="14"/>
      <c r="E13" s="13"/>
      <c r="F13" s="15"/>
      <c r="G13" s="13"/>
      <c r="H13" s="35">
        <f t="shared" si="0"/>
        <v>0</v>
      </c>
      <c r="I13" s="36">
        <f t="shared" si="1"/>
        <v>0</v>
      </c>
      <c r="J13" s="36">
        <f t="shared" si="4"/>
        <v>0</v>
      </c>
      <c r="K13" s="36">
        <f t="shared" si="2"/>
        <v>0</v>
      </c>
      <c r="L13" s="35">
        <f t="shared" si="3"/>
        <v>0</v>
      </c>
      <c r="M13" s="20"/>
    </row>
    <row r="14" spans="1:14" ht="24.95" customHeight="1">
      <c r="A14" s="40" t="s">
        <v>16</v>
      </c>
      <c r="B14" s="41"/>
      <c r="C14" s="41"/>
      <c r="D14" s="41"/>
      <c r="E14" s="41"/>
      <c r="F14" s="41"/>
      <c r="G14" s="42"/>
      <c r="H14" s="32">
        <f>ROUND(SUM(H4:H13),2)</f>
        <v>0</v>
      </c>
      <c r="I14" s="32" t="s">
        <v>17</v>
      </c>
      <c r="J14" s="32" t="s">
        <v>18</v>
      </c>
      <c r="K14" s="32" t="s">
        <v>19</v>
      </c>
      <c r="L14" s="32">
        <f>SUM(L4:L13)</f>
        <v>0</v>
      </c>
      <c r="M14" s="31">
        <f>ROUND(SUM(M4:M13),2)</f>
        <v>0</v>
      </c>
      <c r="N14" s="33"/>
    </row>
    <row r="15" spans="1:14" s="3" customFormat="1" ht="34.5" customHeight="1">
      <c r="A15" s="43" t="s">
        <v>20</v>
      </c>
      <c r="B15" s="43"/>
      <c r="C15" s="44" t="str">
        <f>IF((H14-INT(H14))=0,TEXT(H14,"[dbnum2]")&amp;"元整",IF(INT(H14*10)-H14*10=0,TEXT(INT(H14),"[dbnum2]")&amp;"元"&amp;TEXT((INT(H14*10)-INT(H14)*10),"[dbnum2]")&amp;"角整",TEXT(INT(H14),"[dbnum2]")&amp;"元"&amp;IF(INT(H14*10)-INT(H14)*10=0,"零",TEXT(INT(H14*10)-INT(H14)*10,"[dbnum2]")&amp;"角")&amp;TEXT(RIGHT(H14,1),"[dbnum2]")&amp;"分"))</f>
        <v>零元整</v>
      </c>
      <c r="D15" s="44"/>
      <c r="E15" s="44"/>
      <c r="F15" s="22" t="s">
        <v>21</v>
      </c>
      <c r="G15" s="23" t="str">
        <f>M14&amp;"元"</f>
        <v>0元</v>
      </c>
      <c r="H15" s="41" t="str">
        <f>IF((M14-INT(M14))=0,TEXT(M14,"[dbnum2]")&amp;"元整",IF(INT(M14*10)-M14*10=0,TEXT(INT(M14),"[dbnum2]")&amp;"元"&amp;TEXT((INT(M14*10)-INT(M14)*10),"[dbnum2]")&amp;"角整",TEXT(INT(M14),"[dbnum2]")&amp;"元"&amp;IF(INT(M14*10)-INT(M14)*10=0,"零",TEXT(INT(M14*10)-INT(M14)*10,"[dbnum2]")&amp;"角")&amp;TEXT(RIGHT(M14,1),"[dbnum2]")&amp;"分"))</f>
        <v>零元整</v>
      </c>
      <c r="I15" s="41"/>
      <c r="J15" s="41"/>
      <c r="K15" s="41"/>
      <c r="L15" s="41"/>
      <c r="M15" s="42"/>
      <c r="N15" s="34"/>
    </row>
    <row r="16" spans="1:14" s="4" customFormat="1" ht="48" customHeight="1">
      <c r="A16" s="24" t="s">
        <v>22</v>
      </c>
      <c r="B16" s="45" t="s">
        <v>27</v>
      </c>
      <c r="C16" s="46"/>
      <c r="D16" s="46"/>
      <c r="E16" s="46"/>
      <c r="F16" s="46"/>
      <c r="G16" s="46"/>
      <c r="H16" s="47"/>
      <c r="I16" s="46"/>
      <c r="J16" s="46"/>
      <c r="K16" s="46"/>
      <c r="L16" s="46"/>
      <c r="M16" s="48"/>
    </row>
    <row r="17" spans="1:13" s="5" customFormat="1" ht="24.95" customHeight="1">
      <c r="A17" s="49" t="s">
        <v>23</v>
      </c>
      <c r="B17" s="50"/>
      <c r="C17" s="50"/>
      <c r="D17" s="50"/>
      <c r="E17" s="50"/>
      <c r="F17" s="51"/>
      <c r="G17" s="49" t="s">
        <v>24</v>
      </c>
      <c r="H17" s="50"/>
      <c r="I17" s="50"/>
      <c r="J17" s="50"/>
      <c r="K17" s="50"/>
      <c r="L17" s="50"/>
      <c r="M17" s="51"/>
    </row>
    <row r="18" spans="1:13" ht="44.1" customHeight="1">
      <c r="A18" s="49"/>
      <c r="B18" s="50"/>
      <c r="C18" s="50"/>
      <c r="D18" s="50"/>
      <c r="E18" s="50"/>
      <c r="F18" s="51"/>
      <c r="G18" s="52"/>
      <c r="H18" s="53"/>
      <c r="I18" s="53"/>
      <c r="J18" s="53"/>
      <c r="K18" s="53"/>
      <c r="L18" s="53"/>
      <c r="M18" s="54"/>
    </row>
  </sheetData>
  <mergeCells count="14">
    <mergeCell ref="A17:F17"/>
    <mergeCell ref="G17:M17"/>
    <mergeCell ref="A18:F18"/>
    <mergeCell ref="G18:M18"/>
    <mergeCell ref="A14:G14"/>
    <mergeCell ref="A15:B15"/>
    <mergeCell ref="C15:E15"/>
    <mergeCell ref="H15:M15"/>
    <mergeCell ref="B16:M16"/>
    <mergeCell ref="A1:M1"/>
    <mergeCell ref="A2:C2"/>
    <mergeCell ref="D2:E2"/>
    <mergeCell ref="F2:G2"/>
    <mergeCell ref="H2:M2"/>
  </mergeCells>
  <phoneticPr fontId="16" type="noConversion"/>
  <pageMargins left="0.43263888888888902" right="0.15625" top="0.196527777777778" bottom="7.7777777777777807E-2" header="0.51180555555555596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opLeftCell="A7" workbookViewId="0">
      <selection activeCell="G18" sqref="G18:M18"/>
    </sheetView>
  </sheetViews>
  <sheetFormatPr defaultColWidth="9" defaultRowHeight="24.95" customHeight="1"/>
  <cols>
    <col min="1" max="1" width="5.875" customWidth="1"/>
    <col min="2" max="2" width="11.625" style="6" customWidth="1"/>
    <col min="3" max="3" width="20.875" customWidth="1"/>
    <col min="4" max="4" width="11.75" customWidth="1"/>
    <col min="5" max="5" width="23.125" customWidth="1"/>
    <col min="6" max="6" width="23.5" customWidth="1"/>
    <col min="7" max="7" width="15.375" style="6" customWidth="1"/>
    <col min="8" max="8" width="13.125" customWidth="1"/>
    <col min="9" max="9" width="11.25" hidden="1" customWidth="1"/>
    <col min="10" max="10" width="5.875" hidden="1" customWidth="1"/>
    <col min="11" max="11" width="7.75" hidden="1" customWidth="1"/>
    <col min="12" max="12" width="11.25" customWidth="1"/>
    <col min="13" max="13" width="12.5" customWidth="1"/>
    <col min="14" max="14" width="12.625"/>
  </cols>
  <sheetData>
    <row r="1" spans="1:14" ht="41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</row>
    <row r="2" spans="1:14" s="1" customFormat="1" ht="36" customHeight="1">
      <c r="A2" s="38" t="s">
        <v>1</v>
      </c>
      <c r="B2" s="38"/>
      <c r="C2" s="38"/>
      <c r="D2" s="38" t="s">
        <v>25</v>
      </c>
      <c r="E2" s="38"/>
      <c r="F2" s="38" t="s">
        <v>26</v>
      </c>
      <c r="G2" s="38"/>
      <c r="H2" s="39" t="s">
        <v>2</v>
      </c>
      <c r="I2" s="39"/>
      <c r="J2" s="39"/>
      <c r="K2" s="39"/>
      <c r="L2" s="39"/>
      <c r="M2" s="39"/>
    </row>
    <row r="3" spans="1:14" s="1" customFormat="1" ht="41.1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10" t="s">
        <v>9</v>
      </c>
      <c r="H3" s="11" t="s">
        <v>10</v>
      </c>
      <c r="I3" s="7" t="s">
        <v>11</v>
      </c>
      <c r="J3" s="7" t="s">
        <v>12</v>
      </c>
      <c r="K3" s="7" t="s">
        <v>13</v>
      </c>
      <c r="L3" s="26" t="s">
        <v>14</v>
      </c>
      <c r="M3" s="27" t="s">
        <v>15</v>
      </c>
    </row>
    <row r="4" spans="1:14" s="2" customFormat="1" ht="30" customHeight="1">
      <c r="A4" s="12">
        <v>1</v>
      </c>
      <c r="B4" s="13"/>
      <c r="C4" s="13"/>
      <c r="D4" s="14"/>
      <c r="E4" s="13"/>
      <c r="F4" s="15"/>
      <c r="G4" s="16"/>
      <c r="H4" s="17"/>
      <c r="I4" s="28">
        <f t="shared" ref="I4" si="0">IF(H4&lt;=800,0,IF(H4&lt;=4000,H4-800,IF(H4&gt;4000,H4*0.8)))</f>
        <v>0</v>
      </c>
      <c r="J4" s="28">
        <f t="shared" ref="J4" si="1">IF(H4&lt;=800,0,IF(I4&lt;=20000,"20%",IF(I4&gt;50000,"40%","30%")))</f>
        <v>0</v>
      </c>
      <c r="K4" s="28">
        <f>IF(J4&lt;"21%",0,IF(J4="30%","2000",IF(J4="40%","7000")))</f>
        <v>0</v>
      </c>
      <c r="L4" s="29">
        <f t="shared" ref="L4" si="2">I4*J4-K4</f>
        <v>0</v>
      </c>
      <c r="M4" s="30" t="str">
        <f>IF(H4-L4&gt;0,H4-L4,"")</f>
        <v/>
      </c>
    </row>
    <row r="5" spans="1:14" s="2" customFormat="1" ht="30" customHeight="1">
      <c r="A5" s="12">
        <v>2</v>
      </c>
      <c r="B5" s="13"/>
      <c r="C5" s="13"/>
      <c r="D5" s="14"/>
      <c r="E5" s="13"/>
      <c r="F5" s="15"/>
      <c r="G5" s="16"/>
      <c r="H5" s="17"/>
      <c r="I5" s="28">
        <f t="shared" ref="I5:I13" si="3">IF(H5&lt;=800,0,IF(H5&lt;=4000,H5-800,IF(H5&gt;4000,H5*0.8)))</f>
        <v>0</v>
      </c>
      <c r="J5" s="28">
        <f t="shared" ref="J5:J13" si="4">IF(H5&lt;=800,0,IF(I5&lt;=20000,"20%",IF(I5&gt;50000,"40%","30%")))</f>
        <v>0</v>
      </c>
      <c r="K5" s="28">
        <f>IF(J5&lt;"21%",0,IF(J5="30%","2000",IF(J5="40%","7000")))</f>
        <v>0</v>
      </c>
      <c r="L5" s="29">
        <f t="shared" ref="L5:L13" si="5">I5*J5-K5</f>
        <v>0</v>
      </c>
      <c r="M5" s="30" t="str">
        <f t="shared" ref="M5:M13" si="6">IF(H5-L5&gt;0,H5-L5,"")</f>
        <v/>
      </c>
    </row>
    <row r="6" spans="1:14" s="2" customFormat="1" ht="30" customHeight="1">
      <c r="A6" s="12">
        <v>3</v>
      </c>
      <c r="B6" s="13"/>
      <c r="C6" s="13"/>
      <c r="D6" s="14"/>
      <c r="E6" s="14"/>
      <c r="F6" s="15"/>
      <c r="G6" s="16"/>
      <c r="H6" s="17"/>
      <c r="I6" s="28">
        <f t="shared" si="3"/>
        <v>0</v>
      </c>
      <c r="J6" s="28">
        <f t="shared" si="4"/>
        <v>0</v>
      </c>
      <c r="K6" s="28">
        <f t="shared" ref="K6:K13" si="7">IF(J6&lt;"21%",0,IF(J6="30%","2000",IF(J6="40%","7000")))</f>
        <v>0</v>
      </c>
      <c r="L6" s="29">
        <f t="shared" si="5"/>
        <v>0</v>
      </c>
      <c r="M6" s="30" t="str">
        <f t="shared" si="6"/>
        <v/>
      </c>
    </row>
    <row r="7" spans="1:14" s="2" customFormat="1" ht="30" customHeight="1">
      <c r="A7" s="12">
        <v>4</v>
      </c>
      <c r="B7" s="13"/>
      <c r="C7" s="13"/>
      <c r="D7" s="14"/>
      <c r="E7" s="13"/>
      <c r="F7" s="15"/>
      <c r="G7" s="16"/>
      <c r="H7" s="17"/>
      <c r="I7" s="28">
        <f t="shared" si="3"/>
        <v>0</v>
      </c>
      <c r="J7" s="28">
        <f t="shared" si="4"/>
        <v>0</v>
      </c>
      <c r="K7" s="28">
        <f t="shared" si="7"/>
        <v>0</v>
      </c>
      <c r="L7" s="29">
        <f t="shared" si="5"/>
        <v>0</v>
      </c>
      <c r="M7" s="30" t="str">
        <f t="shared" si="6"/>
        <v/>
      </c>
    </row>
    <row r="8" spans="1:14" s="2" customFormat="1" ht="30" customHeight="1">
      <c r="A8" s="12">
        <v>5</v>
      </c>
      <c r="B8" s="16"/>
      <c r="C8" s="16"/>
      <c r="D8" s="18"/>
      <c r="E8" s="16"/>
      <c r="F8" s="15"/>
      <c r="G8" s="16"/>
      <c r="H8" s="17"/>
      <c r="I8" s="28">
        <f t="shared" si="3"/>
        <v>0</v>
      </c>
      <c r="J8" s="28">
        <f t="shared" si="4"/>
        <v>0</v>
      </c>
      <c r="K8" s="28">
        <f t="shared" si="7"/>
        <v>0</v>
      </c>
      <c r="L8" s="29">
        <f t="shared" si="5"/>
        <v>0</v>
      </c>
      <c r="M8" s="30" t="str">
        <f t="shared" si="6"/>
        <v/>
      </c>
    </row>
    <row r="9" spans="1:14" s="2" customFormat="1" ht="30" customHeight="1">
      <c r="A9" s="12">
        <v>6</v>
      </c>
      <c r="B9" s="16"/>
      <c r="C9" s="18"/>
      <c r="D9" s="18"/>
      <c r="E9" s="18"/>
      <c r="F9" s="15"/>
      <c r="G9" s="16"/>
      <c r="H9" s="17"/>
      <c r="I9" s="28">
        <f t="shared" si="3"/>
        <v>0</v>
      </c>
      <c r="J9" s="28">
        <f t="shared" si="4"/>
        <v>0</v>
      </c>
      <c r="K9" s="28">
        <f t="shared" si="7"/>
        <v>0</v>
      </c>
      <c r="L9" s="29">
        <f t="shared" si="5"/>
        <v>0</v>
      </c>
      <c r="M9" s="30" t="str">
        <f t="shared" si="6"/>
        <v/>
      </c>
    </row>
    <row r="10" spans="1:14" s="2" customFormat="1" ht="30" customHeight="1">
      <c r="A10" s="12">
        <v>7</v>
      </c>
      <c r="B10" s="13"/>
      <c r="C10" s="13"/>
      <c r="D10" s="14"/>
      <c r="E10" s="13"/>
      <c r="F10" s="19"/>
      <c r="G10" s="13"/>
      <c r="H10" s="20"/>
      <c r="I10" s="28">
        <f t="shared" si="3"/>
        <v>0</v>
      </c>
      <c r="J10" s="28">
        <f t="shared" si="4"/>
        <v>0</v>
      </c>
      <c r="K10" s="28">
        <f t="shared" si="7"/>
        <v>0</v>
      </c>
      <c r="L10" s="29">
        <f t="shared" si="5"/>
        <v>0</v>
      </c>
      <c r="M10" s="30" t="str">
        <f t="shared" si="6"/>
        <v/>
      </c>
    </row>
    <row r="11" spans="1:14" s="2" customFormat="1" ht="30" customHeight="1">
      <c r="A11" s="12">
        <v>8</v>
      </c>
      <c r="B11" s="13"/>
      <c r="C11" s="13"/>
      <c r="D11" s="14"/>
      <c r="E11" s="13"/>
      <c r="F11" s="15"/>
      <c r="G11" s="13"/>
      <c r="H11" s="20"/>
      <c r="I11" s="28">
        <f t="shared" si="3"/>
        <v>0</v>
      </c>
      <c r="J11" s="28">
        <f t="shared" si="4"/>
        <v>0</v>
      </c>
      <c r="K11" s="28">
        <f t="shared" si="7"/>
        <v>0</v>
      </c>
      <c r="L11" s="29">
        <f t="shared" si="5"/>
        <v>0</v>
      </c>
      <c r="M11" s="30" t="str">
        <f t="shared" si="6"/>
        <v/>
      </c>
    </row>
    <row r="12" spans="1:14" s="2" customFormat="1" ht="30" customHeight="1">
      <c r="A12" s="12">
        <v>9</v>
      </c>
      <c r="B12" s="13"/>
      <c r="C12" s="13"/>
      <c r="D12" s="14"/>
      <c r="E12" s="13"/>
      <c r="F12" s="15"/>
      <c r="G12" s="13"/>
      <c r="H12" s="20"/>
      <c r="I12" s="28">
        <f t="shared" si="3"/>
        <v>0</v>
      </c>
      <c r="J12" s="28">
        <f t="shared" si="4"/>
        <v>0</v>
      </c>
      <c r="K12" s="28">
        <f t="shared" si="7"/>
        <v>0</v>
      </c>
      <c r="L12" s="29">
        <f t="shared" si="5"/>
        <v>0</v>
      </c>
      <c r="M12" s="30" t="str">
        <f t="shared" si="6"/>
        <v/>
      </c>
    </row>
    <row r="13" spans="1:14" s="2" customFormat="1" ht="30" customHeight="1">
      <c r="A13" s="12">
        <v>10</v>
      </c>
      <c r="B13" s="13"/>
      <c r="C13" s="13"/>
      <c r="D13" s="14"/>
      <c r="E13" s="13"/>
      <c r="F13" s="15"/>
      <c r="G13" s="13"/>
      <c r="H13" s="20"/>
      <c r="I13" s="28">
        <f t="shared" si="3"/>
        <v>0</v>
      </c>
      <c r="J13" s="28">
        <f t="shared" si="4"/>
        <v>0</v>
      </c>
      <c r="K13" s="28">
        <f t="shared" si="7"/>
        <v>0</v>
      </c>
      <c r="L13" s="29">
        <f t="shared" si="5"/>
        <v>0</v>
      </c>
      <c r="M13" s="30" t="str">
        <f t="shared" si="6"/>
        <v/>
      </c>
    </row>
    <row r="14" spans="1:14" ht="24.95" customHeight="1">
      <c r="A14" s="40" t="s">
        <v>16</v>
      </c>
      <c r="B14" s="41"/>
      <c r="C14" s="41"/>
      <c r="D14" s="41"/>
      <c r="E14" s="41"/>
      <c r="F14" s="41"/>
      <c r="G14" s="42"/>
      <c r="H14" s="21">
        <f>ROUND(SUM(H4:H13),2)</f>
        <v>0</v>
      </c>
      <c r="I14" s="31" t="s">
        <v>17</v>
      </c>
      <c r="J14" s="31" t="s">
        <v>18</v>
      </c>
      <c r="K14" s="31" t="s">
        <v>19</v>
      </c>
      <c r="L14" s="32">
        <f>SUM(L4:L13)</f>
        <v>0</v>
      </c>
      <c r="M14" s="32">
        <f>ROUND(SUM(M4:M13),2)</f>
        <v>0</v>
      </c>
      <c r="N14" s="33"/>
    </row>
    <row r="15" spans="1:14" s="3" customFormat="1" ht="34.5" customHeight="1">
      <c r="A15" s="43" t="s">
        <v>20</v>
      </c>
      <c r="B15" s="43"/>
      <c r="C15" s="44" t="str">
        <f>IF((H14-INT(H14))=0,TEXT(H14,"[dbnum2]")&amp;"元整",IF(INT(H14*10)-H14*10=0,TEXT(INT(H14),"[dbnum2]")&amp;"元"&amp;TEXT((INT(H14*10)-INT(H14)*10),"[dbnum2]")&amp;"角整",TEXT(INT(H14),"[dbnum2]")&amp;"元"&amp;IF(INT(H14*10)-INT(H14)*10=0,"零",TEXT(INT(H14*10)-INT(H14)*10,"[dbnum2]")&amp;"角")&amp;TEXT(RIGHT(H14,1),"[dbnum2]")&amp;"分"))</f>
        <v>零元整</v>
      </c>
      <c r="D15" s="44"/>
      <c r="E15" s="44"/>
      <c r="F15" s="22" t="s">
        <v>21</v>
      </c>
      <c r="G15" s="23" t="str">
        <f>M14&amp;"元"</f>
        <v>0元</v>
      </c>
      <c r="H15" s="41" t="str">
        <f>IF((M14-INT(M14))=0,TEXT(M14,"[dbnum2]")&amp;"元整",IF(INT(M14*10)-M14*10=0,TEXT(INT(M14),"[dbnum2]")&amp;"元"&amp;TEXT((INT(M14*10)-INT(M14)*10),"[dbnum2]")&amp;"角整",TEXT(INT(M14),"[dbnum2]")&amp;"元"&amp;IF(INT(M14*10)-INT(M14)*10=0,"零",TEXT(INT(M14*10)-INT(M14)*10,"[dbnum2]")&amp;"角")&amp;TEXT(RIGHT(M14,1),"[dbnum2]")&amp;"分"))</f>
        <v>零元整</v>
      </c>
      <c r="I15" s="41"/>
      <c r="J15" s="41"/>
      <c r="K15" s="41"/>
      <c r="L15" s="41"/>
      <c r="M15" s="42"/>
      <c r="N15" s="34"/>
    </row>
    <row r="16" spans="1:14" s="4" customFormat="1" ht="43.5" customHeight="1">
      <c r="A16" s="24" t="s">
        <v>22</v>
      </c>
      <c r="B16" s="45" t="s">
        <v>27</v>
      </c>
      <c r="C16" s="46"/>
      <c r="D16" s="46"/>
      <c r="E16" s="46"/>
      <c r="F16" s="46"/>
      <c r="G16" s="46"/>
      <c r="H16" s="47"/>
      <c r="I16" s="46"/>
      <c r="J16" s="46"/>
      <c r="K16" s="46"/>
      <c r="L16" s="46"/>
      <c r="M16" s="48"/>
    </row>
    <row r="17" spans="1:13" s="5" customFormat="1" ht="24.95" customHeight="1">
      <c r="A17" s="49" t="s">
        <v>23</v>
      </c>
      <c r="B17" s="50"/>
      <c r="C17" s="50"/>
      <c r="D17" s="50"/>
      <c r="E17" s="50"/>
      <c r="F17" s="51"/>
      <c r="G17" s="49" t="s">
        <v>24</v>
      </c>
      <c r="H17" s="50"/>
      <c r="I17" s="50"/>
      <c r="J17" s="50"/>
      <c r="K17" s="50"/>
      <c r="L17" s="50"/>
      <c r="M17" s="51"/>
    </row>
    <row r="18" spans="1:13" ht="44.1" customHeight="1">
      <c r="A18" s="49"/>
      <c r="B18" s="50"/>
      <c r="C18" s="50"/>
      <c r="D18" s="50"/>
      <c r="E18" s="50"/>
      <c r="F18" s="51"/>
      <c r="G18" s="52"/>
      <c r="H18" s="53"/>
      <c r="I18" s="53"/>
      <c r="J18" s="53"/>
      <c r="K18" s="53"/>
      <c r="L18" s="53"/>
      <c r="M18" s="54"/>
    </row>
  </sheetData>
  <mergeCells count="14">
    <mergeCell ref="A17:F17"/>
    <mergeCell ref="G17:M17"/>
    <mergeCell ref="A18:F18"/>
    <mergeCell ref="G18:M18"/>
    <mergeCell ref="A14:G14"/>
    <mergeCell ref="A15:B15"/>
    <mergeCell ref="C15:E15"/>
    <mergeCell ref="H15:M15"/>
    <mergeCell ref="B16:M16"/>
    <mergeCell ref="A1:M1"/>
    <mergeCell ref="A2:C2"/>
    <mergeCell ref="D2:E2"/>
    <mergeCell ref="F2:G2"/>
    <mergeCell ref="H2:M2"/>
  </mergeCells>
  <phoneticPr fontId="16" type="noConversion"/>
  <pageMargins left="0.43263888888888902" right="0.15625" top="0.196527777777778" bottom="7.7777777777777807E-2" header="0.51180555555555596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依据实发算应发（自动计税）</vt:lpstr>
      <vt:lpstr>依据应发算实发（自动计税）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GUANX</dc:creator>
  <cp:lastModifiedBy>freeuser</cp:lastModifiedBy>
  <cp:lastPrinted>2022-03-02T03:33:39Z</cp:lastPrinted>
  <dcterms:created xsi:type="dcterms:W3CDTF">2019-10-11T02:21:00Z</dcterms:created>
  <dcterms:modified xsi:type="dcterms:W3CDTF">2022-03-02T03:33:40Z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A3D447AD80204588A4BE9E01C5ACDDF1</vt:lpwstr>
  </property>
</Properties>
</file>